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0" windowWidth="27980" windowHeight="11020" activeTab="1"/>
  </bookViews>
  <sheets>
    <sheet name="計算" sheetId="1" r:id="rId1"/>
    <sheet name="汽由里程請款" sheetId="2" r:id="rId2"/>
    <sheet name="申請範例" sheetId="3" r:id="rId3"/>
  </sheets>
  <definedNames>
    <definedName name="_xlnm.Print_Area" localSheetId="2">'申請範例'!$A$1:$R$52</definedName>
    <definedName name="_xlnm.Print_Area" localSheetId="1">'汽由里程請款'!$A$1:$R$22</definedName>
    <definedName name="_xlnm.Print_Area" localSheetId="0">'計算'!$A$1:$I$38</definedName>
  </definedNames>
  <calcPr fullCalcOnLoad="1"/>
</workbook>
</file>

<file path=xl/sharedStrings.xml><?xml version="1.0" encoding="utf-8"?>
<sst xmlns="http://schemas.openxmlformats.org/spreadsheetml/2006/main" count="279" uniqueCount="178">
  <si>
    <t>No.</t>
  </si>
  <si>
    <t>Description</t>
  </si>
  <si>
    <t>Base</t>
  </si>
  <si>
    <t>unit</t>
  </si>
  <si>
    <t>Factor</t>
  </si>
  <si>
    <t>Unit Cost</t>
  </si>
  <si>
    <t>Unit</t>
  </si>
  <si>
    <t>Gasoline</t>
  </si>
  <si>
    <t>l</t>
  </si>
  <si>
    <t>km</t>
  </si>
  <si>
    <t>Depreciation</t>
  </si>
  <si>
    <t>Oil</t>
  </si>
  <si>
    <t>Tire</t>
  </si>
  <si>
    <t>Battery</t>
  </si>
  <si>
    <t>lot</t>
  </si>
  <si>
    <t>4 pc</t>
  </si>
  <si>
    <t>1 pc</t>
  </si>
  <si>
    <t>yr</t>
  </si>
  <si>
    <t>Remarks</t>
  </si>
  <si>
    <t>10,000 km/yr</t>
  </si>
  <si>
    <t>km</t>
  </si>
  <si>
    <t>Gas Mileage Calculation</t>
  </si>
  <si>
    <t>District 67</t>
  </si>
  <si>
    <t>Currency:</t>
  </si>
  <si>
    <t>NTD</t>
  </si>
  <si>
    <t>67總會</t>
  </si>
  <si>
    <t>汽油里程基本費用計算式</t>
  </si>
  <si>
    <t>幣別:</t>
  </si>
  <si>
    <t>新台幣</t>
  </si>
  <si>
    <t>汽油</t>
  </si>
  <si>
    <t>機油</t>
  </si>
  <si>
    <t>輪胎</t>
  </si>
  <si>
    <t>電瓶</t>
  </si>
  <si>
    <t>車輛折舊</t>
  </si>
  <si>
    <t>式</t>
  </si>
  <si>
    <t>4 個</t>
  </si>
  <si>
    <t>1個</t>
  </si>
  <si>
    <t>公升</t>
  </si>
  <si>
    <t>公里</t>
  </si>
  <si>
    <t>年</t>
  </si>
  <si>
    <t>10,000公里/年</t>
  </si>
  <si>
    <t>單位</t>
  </si>
  <si>
    <t>元</t>
  </si>
  <si>
    <t>數量</t>
  </si>
  <si>
    <t>備註</t>
  </si>
  <si>
    <t>基本費用</t>
  </si>
  <si>
    <t>Total</t>
  </si>
  <si>
    <t>合計</t>
  </si>
  <si>
    <t>因子</t>
  </si>
  <si>
    <t>基數</t>
  </si>
  <si>
    <t>項目</t>
  </si>
  <si>
    <t>項次</t>
  </si>
  <si>
    <t>計算日期</t>
  </si>
  <si>
    <t>Date of Calculation</t>
  </si>
  <si>
    <t>New at 900,000</t>
  </si>
  <si>
    <t>Insurance</t>
  </si>
  <si>
    <t>lot</t>
  </si>
  <si>
    <t>yr</t>
  </si>
  <si>
    <t>保險</t>
  </si>
  <si>
    <t>汽車里程費用主要使用時機為單程150公里內之短程旅途。</t>
  </si>
  <si>
    <t>(1.)自家點至公眾交通站之來回汽油里程費用，加</t>
  </si>
  <si>
    <t>1.</t>
  </si>
  <si>
    <t>2.</t>
  </si>
  <si>
    <t>交通不便之偏遠地區及山區里程不限。</t>
  </si>
  <si>
    <t>單程超過150公里之長程旅途，補助上限為:</t>
  </si>
  <si>
    <t>點對點之里程數以Google地圖計算結果為準，由申請人自行確認。</t>
  </si>
  <si>
    <t>3.</t>
  </si>
  <si>
    <t>4.</t>
  </si>
  <si>
    <t>5.</t>
  </si>
  <si>
    <t>公眾交通費用以旅行當時之公佈費用為準，由申請人自行填註。</t>
  </si>
  <si>
    <t>汽車里程費用申請注意事項:</t>
  </si>
  <si>
    <t>6.</t>
  </si>
  <si>
    <t>NTD</t>
  </si>
  <si>
    <t>Quantity</t>
  </si>
  <si>
    <t xml:space="preserve"> 新車價 900,000</t>
  </si>
  <si>
    <t>Gas Milage Expenses Calculation</t>
  </si>
  <si>
    <t>汽油里程費用計算表</t>
  </si>
  <si>
    <t>國際演講會第67總會</t>
  </si>
  <si>
    <t>項次</t>
  </si>
  <si>
    <t>年</t>
  </si>
  <si>
    <t>月</t>
  </si>
  <si>
    <t>日</t>
  </si>
  <si>
    <t>自</t>
  </si>
  <si>
    <t>至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</si>
  <si>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</si>
  <si>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</si>
  <si>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</si>
  <si>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</si>
  <si>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</si>
  <si>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</si>
  <si>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</si>
  <si>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</si>
  <si>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</si>
  <si>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</si>
  <si>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</si>
  <si>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</si>
  <si>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大眾交通車資</t>
  </si>
  <si>
    <t>(2.)大眾交通費用，加</t>
  </si>
  <si>
    <t>(3.)目的交通站至目的地來回計程車車資共400元，加</t>
  </si>
  <si>
    <t>(13)</t>
  </si>
  <si>
    <t>A</t>
  </si>
  <si>
    <t>B</t>
  </si>
  <si>
    <t xml:space="preserve">C </t>
  </si>
  <si>
    <t>D</t>
  </si>
  <si>
    <t>本頁合計</t>
  </si>
  <si>
    <t>○ 圈選一項</t>
  </si>
  <si>
    <t>Google  來回公里</t>
  </si>
  <si>
    <t>長程               (10)  (11)     取小值</t>
  </si>
  <si>
    <t>(14)</t>
  </si>
  <si>
    <t>長程   上限   A+B+  C+D</t>
  </si>
  <si>
    <t>小計</t>
  </si>
  <si>
    <t>計程車   車資</t>
  </si>
  <si>
    <t>申請人:</t>
  </si>
  <si>
    <t>日期:</t>
  </si>
  <si>
    <t>註: 申請汽油里程費用應檢附本表與墊款請款單一併提出</t>
  </si>
  <si>
    <t>@10.2元/km</t>
  </si>
  <si>
    <t>長程旅程費用上限計算</t>
  </si>
  <si>
    <t>短程單程   D&lt;=  150km</t>
  </si>
  <si>
    <t>長程單程    150km&lt;D</t>
  </si>
  <si>
    <t>其他費用  (停車、通行、入場費等)</t>
  </si>
  <si>
    <t>里程   費用                NTD (元)</t>
  </si>
  <si>
    <t>家至車站來回里程   費用</t>
  </si>
  <si>
    <t>短程 (10)     NTD (元)</t>
  </si>
  <si>
    <t>(4.)其他費用。如停車費、道路通行費、場地入場費等。</t>
  </si>
  <si>
    <t>汽車里程費用補助由總會每3年調整一次。2013年以每公里補助新台幣10.20元計算。</t>
  </si>
  <si>
    <t>申請範例:</t>
  </si>
  <si>
    <t>1. 總會幹部 Eric 家居屏東。</t>
  </si>
  <si>
    <t>2. 2013/07/21，總會在高雄道明中學舉辦南部分會第一次幹部訓練， Eric擔任講師。當天，Eric 駕車自屏東出發參加訓練活動。活動結束後，Eric與總會其他幹部及地方分會幹部進行餐敘及地區導覽，再送總會幹部至左營高鐵站搭車之後返回屏東。</t>
  </si>
  <si>
    <t>3. 2013/0922，總會在台北南京東路三段舉辦分部總監成功計畫會議。Eric駕車參加會議。會議後直接返回住地。</t>
  </si>
  <si>
    <t>一、 事實</t>
  </si>
  <si>
    <t>二、申請說明</t>
  </si>
  <si>
    <t>1. 2013/07/21參加幹部訓練里程計算:</t>
  </si>
  <si>
    <t>a.</t>
  </si>
  <si>
    <t>b.</t>
  </si>
  <si>
    <t>2013</t>
  </si>
  <si>
    <t>7</t>
  </si>
  <si>
    <t>21</t>
  </si>
  <si>
    <t>屏東</t>
  </si>
  <si>
    <t>高雄</t>
  </si>
  <si>
    <t>分會幹部訓練</t>
  </si>
  <si>
    <t>填入日期及起迄點，盡可能於備註欄填入活動名稱。</t>
  </si>
  <si>
    <t>打開電腦用Google地圖計算里程。</t>
  </si>
  <si>
    <t>c.</t>
  </si>
  <si>
    <t>d.</t>
  </si>
  <si>
    <t xml:space="preserve">e. </t>
  </si>
  <si>
    <t>f.</t>
  </si>
  <si>
    <t>Eric 於活動結束後之餐敘、導覽及送人等行程並非正式活動，里程不得計入費用申請。</t>
  </si>
  <si>
    <t>g.</t>
  </si>
  <si>
    <t>h.</t>
  </si>
  <si>
    <t>因屬短程旅程，跳過長程旅程上限計算，直接將 (10)計算值填入 (13)短程 (元)。</t>
  </si>
  <si>
    <t>i.</t>
  </si>
  <si>
    <t>完成本頂該次里程費用申請。</t>
  </si>
  <si>
    <t>2. 2013/09/22參加分部總監成功計畫會議里程計算:</t>
  </si>
  <si>
    <t>Google  來回    公里</t>
  </si>
  <si>
    <t>打開電腦用Google地圖計算里程。</t>
  </si>
  <si>
    <t>起迄點行車距離單程計算結果得20.8公里，小數進一位取整數，單程以21公里計笡。</t>
  </si>
  <si>
    <t>21公里小於150公里屬於短程旅程，在旅程性質欄圈選第(8)項:短程旅程。</t>
  </si>
  <si>
    <t>○</t>
  </si>
  <si>
    <t>本次活動里程計算應為21公里來回各一次共21*2=42公里。填入(7)Google來回公里。</t>
  </si>
  <si>
    <t>依據今年每公里10.20元計算里程費用，四捨五入後取整數填入(10)里程費用。</t>
  </si>
  <si>
    <t>9</t>
  </si>
  <si>
    <t>22</t>
  </si>
  <si>
    <t>台北</t>
  </si>
  <si>
    <t>起迄點行車距離單程計算結果為364公里。</t>
  </si>
  <si>
    <t>360公里大於150公里屬於長程旅程，在旅程性質欄圈選第(9)項:長程旅程。</t>
  </si>
  <si>
    <t>將360公里乘2之積數720填入(7)Google來回公里，並計算(10)里程費用。</t>
  </si>
  <si>
    <t>逐次填入A. B. C. D.各項費用。其中A. 里程費用單程以27公里計算。高鐵票價單程以1,490計算。計程車400元。高鐵站停車費180元。</t>
  </si>
  <si>
    <t>分部總監成功計畫會議</t>
  </si>
  <si>
    <t>計算A. B. C. D.各項之和，得 4,111, 並填入 (11)長程上限。</t>
  </si>
  <si>
    <t>比較 (10) 與 (11) 之值，二者取小值得4,111, 填入 (12) 長程(元)。</t>
  </si>
  <si>
    <t>3. 各項加總，得4,539元，完成本頁申請計算。</t>
  </si>
  <si>
    <t>4. 在申請書上方填入申請人姓名及申請日期後完成汽油里程申請表。</t>
  </si>
  <si>
    <t>2013/10/04</t>
  </si>
  <si>
    <t xml:space="preserve">Eric Liang </t>
  </si>
  <si>
    <t>○ 圈選一項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</si>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</sst>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  <numFmt numFmtId="178" formatCode="#,##0.00_);[Red]\(#,##0.00\)"/>
    <numFmt numFmtId="179" formatCode="_-* #,##0.0_-;\-* #,##0.0_-;_-* &quot;-&quot;??_-;_-@_-"/>
    <numFmt numFmtId="180" formatCode="_-* #,##0_-;\-* #,##0_-;_-* &quot;-&quot;??_-;_-@_-"/>
    <numFmt numFmtId="181" formatCode="#,##0.0_ "/>
    <numFmt numFmtId="182" formatCode="#,##0_ 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_-* #,##0.0_-;\-* #,##0.0_-;_-* &quot;-&quot;?_-;_-@_-"/>
    <numFmt numFmtId="187" formatCode="0.00_);[Red]\(0.00\)"/>
    <numFmt numFmtId="188" formatCode="0.0_);[Red]\(0.0\)"/>
    <numFmt numFmtId="189" formatCode="0_);[Red]\(0\)"/>
  </numFmts>
  <fonts count="3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80" fontId="0" fillId="0" borderId="0" xfId="33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80" fontId="0" fillId="0" borderId="10" xfId="33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80" fontId="0" fillId="0" borderId="0" xfId="33" applyNumberFormat="1" applyFont="1" applyAlignment="1">
      <alignment horizontal="right" vertical="center"/>
    </xf>
    <xf numFmtId="14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/>
    </xf>
    <xf numFmtId="180" fontId="0" fillId="0" borderId="10" xfId="33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43" fontId="0" fillId="0" borderId="10" xfId="33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vertical="center"/>
    </xf>
    <xf numFmtId="180" fontId="0" fillId="0" borderId="0" xfId="33" applyNumberFormat="1" applyFont="1" applyAlignment="1">
      <alignment horizontal="center" vertical="center"/>
    </xf>
    <xf numFmtId="180" fontId="0" fillId="0" borderId="0" xfId="33" applyNumberFormat="1" applyFont="1" applyAlignment="1">
      <alignment horizontal="center" vertical="center" wrapText="1"/>
    </xf>
    <xf numFmtId="180" fontId="0" fillId="0" borderId="11" xfId="33" applyNumberFormat="1" applyFont="1" applyBorder="1" applyAlignment="1">
      <alignment vertical="center"/>
    </xf>
    <xf numFmtId="180" fontId="0" fillId="0" borderId="12" xfId="33" applyNumberFormat="1" applyFont="1" applyBorder="1" applyAlignment="1">
      <alignment vertical="center"/>
    </xf>
    <xf numFmtId="180" fontId="0" fillId="0" borderId="13" xfId="33" applyNumberFormat="1" applyFont="1" applyBorder="1" applyAlignment="1">
      <alignment vertical="center"/>
    </xf>
    <xf numFmtId="180" fontId="0" fillId="0" borderId="14" xfId="33" applyNumberFormat="1" applyFont="1" applyBorder="1" applyAlignment="1">
      <alignment vertical="center"/>
    </xf>
    <xf numFmtId="180" fontId="0" fillId="0" borderId="13" xfId="33" applyNumberFormat="1" applyFont="1" applyBorder="1" applyAlignment="1">
      <alignment horizontal="center" vertical="center"/>
    </xf>
    <xf numFmtId="180" fontId="0" fillId="0" borderId="15" xfId="33" applyNumberFormat="1" applyFont="1" applyBorder="1" applyAlignment="1">
      <alignment horizontal="center" vertical="center"/>
    </xf>
    <xf numFmtId="180" fontId="0" fillId="0" borderId="15" xfId="33" applyNumberFormat="1" applyFont="1" applyBorder="1" applyAlignment="1">
      <alignment vertical="center"/>
    </xf>
    <xf numFmtId="180" fontId="0" fillId="0" borderId="16" xfId="33" applyNumberFormat="1" applyFont="1" applyBorder="1" applyAlignment="1">
      <alignment vertical="center"/>
    </xf>
    <xf numFmtId="180" fontId="0" fillId="0" borderId="17" xfId="33" applyNumberFormat="1" applyFont="1" applyBorder="1" applyAlignment="1">
      <alignment vertical="center"/>
    </xf>
    <xf numFmtId="180" fontId="0" fillId="0" borderId="18" xfId="33" applyNumberFormat="1" applyFont="1" applyBorder="1" applyAlignment="1">
      <alignment vertical="center"/>
    </xf>
    <xf numFmtId="180" fontId="0" fillId="0" borderId="17" xfId="33" applyNumberFormat="1" applyFont="1" applyBorder="1" applyAlignment="1">
      <alignment horizontal="center" vertical="center"/>
    </xf>
    <xf numFmtId="180" fontId="0" fillId="0" borderId="19" xfId="33" applyNumberFormat="1" applyFont="1" applyBorder="1" applyAlignment="1">
      <alignment horizontal="center" vertical="center"/>
    </xf>
    <xf numFmtId="180" fontId="0" fillId="0" borderId="20" xfId="33" applyNumberFormat="1" applyFont="1" applyBorder="1" applyAlignment="1">
      <alignment vertical="center"/>
    </xf>
    <xf numFmtId="49" fontId="0" fillId="0" borderId="21" xfId="33" applyNumberFormat="1" applyFont="1" applyBorder="1" applyAlignment="1">
      <alignment horizontal="center" vertical="center"/>
    </xf>
    <xf numFmtId="49" fontId="0" fillId="0" borderId="0" xfId="33" applyNumberFormat="1" applyFont="1" applyAlignment="1">
      <alignment horizontal="center" vertical="center"/>
    </xf>
    <xf numFmtId="49" fontId="0" fillId="0" borderId="10" xfId="33" applyNumberFormat="1" applyFont="1" applyBorder="1" applyAlignment="1">
      <alignment horizontal="center" vertical="center"/>
    </xf>
    <xf numFmtId="49" fontId="0" fillId="0" borderId="22" xfId="33" applyNumberFormat="1" applyFont="1" applyBorder="1" applyAlignment="1">
      <alignment horizontal="center" vertical="center"/>
    </xf>
    <xf numFmtId="49" fontId="0" fillId="0" borderId="23" xfId="33" applyNumberFormat="1" applyFont="1" applyBorder="1" applyAlignment="1">
      <alignment horizontal="center" vertical="center"/>
    </xf>
    <xf numFmtId="49" fontId="0" fillId="0" borderId="24" xfId="33" applyNumberFormat="1" applyFont="1" applyBorder="1" applyAlignment="1">
      <alignment horizontal="center" vertical="center"/>
    </xf>
    <xf numFmtId="49" fontId="0" fillId="0" borderId="25" xfId="33" applyNumberFormat="1" applyFont="1" applyBorder="1" applyAlignment="1">
      <alignment horizontal="center" vertical="center"/>
    </xf>
    <xf numFmtId="180" fontId="0" fillId="0" borderId="12" xfId="33" applyNumberFormat="1" applyFont="1" applyBorder="1" applyAlignment="1">
      <alignment horizontal="left" vertical="center"/>
    </xf>
    <xf numFmtId="180" fontId="0" fillId="0" borderId="10" xfId="33" applyNumberFormat="1" applyFont="1" applyBorder="1" applyAlignment="1">
      <alignment horizontal="left" vertical="center"/>
    </xf>
    <xf numFmtId="180" fontId="0" fillId="0" borderId="22" xfId="33" applyNumberFormat="1" applyFont="1" applyBorder="1" applyAlignment="1">
      <alignment horizontal="left" vertical="center"/>
    </xf>
    <xf numFmtId="49" fontId="0" fillId="0" borderId="26" xfId="33" applyNumberFormat="1" applyFont="1" applyBorder="1" applyAlignment="1">
      <alignment horizontal="center" vertical="center"/>
    </xf>
    <xf numFmtId="49" fontId="0" fillId="0" borderId="27" xfId="33" applyNumberFormat="1" applyFont="1" applyBorder="1" applyAlignment="1">
      <alignment horizontal="center" vertical="center"/>
    </xf>
    <xf numFmtId="180" fontId="0" fillId="0" borderId="28" xfId="33" applyNumberFormat="1" applyFont="1" applyBorder="1" applyAlignment="1">
      <alignment vertical="center"/>
    </xf>
    <xf numFmtId="49" fontId="0" fillId="0" borderId="21" xfId="33" applyNumberFormat="1" applyFont="1" applyBorder="1" applyAlignment="1">
      <alignment horizontal="center" vertical="center" wrapText="1"/>
    </xf>
    <xf numFmtId="49" fontId="0" fillId="0" borderId="0" xfId="33" applyNumberFormat="1" applyFont="1" applyAlignment="1">
      <alignment horizontal="center" vertical="center" wrapText="1"/>
    </xf>
    <xf numFmtId="180" fontId="0" fillId="0" borderId="29" xfId="33" applyNumberFormat="1" applyFont="1" applyBorder="1" applyAlignment="1">
      <alignment vertical="center" wrapText="1"/>
    </xf>
    <xf numFmtId="180" fontId="0" fillId="0" borderId="30" xfId="33" applyNumberFormat="1" applyFont="1" applyBorder="1" applyAlignment="1">
      <alignment vertical="center" wrapText="1"/>
    </xf>
    <xf numFmtId="180" fontId="0" fillId="0" borderId="31" xfId="33" applyNumberFormat="1" applyFont="1" applyBorder="1" applyAlignment="1">
      <alignment horizontal="center" vertical="center" wrapText="1"/>
    </xf>
    <xf numFmtId="180" fontId="0" fillId="0" borderId="32" xfId="33" applyNumberFormat="1" applyFont="1" applyBorder="1" applyAlignment="1">
      <alignment horizontal="center" vertical="center" wrapText="1"/>
    </xf>
    <xf numFmtId="180" fontId="2" fillId="0" borderId="32" xfId="33" applyNumberFormat="1" applyFont="1" applyBorder="1" applyAlignment="1">
      <alignment vertical="center" wrapText="1"/>
    </xf>
    <xf numFmtId="180" fontId="0" fillId="0" borderId="33" xfId="33" applyNumberFormat="1" applyFont="1" applyBorder="1" applyAlignment="1">
      <alignment horizontal="center" vertical="center" wrapText="1"/>
    </xf>
    <xf numFmtId="180" fontId="0" fillId="0" borderId="34" xfId="33" applyNumberFormat="1" applyFont="1" applyBorder="1" applyAlignment="1">
      <alignment vertical="center"/>
    </xf>
    <xf numFmtId="180" fontId="0" fillId="0" borderId="35" xfId="33" applyNumberFormat="1" applyFont="1" applyBorder="1" applyAlignment="1">
      <alignment vertical="center" wrapText="1"/>
    </xf>
    <xf numFmtId="180" fontId="0" fillId="0" borderId="36" xfId="33" applyNumberFormat="1" applyFont="1" applyBorder="1" applyAlignment="1">
      <alignment vertical="center" wrapText="1"/>
    </xf>
    <xf numFmtId="180" fontId="0" fillId="33" borderId="28" xfId="33" applyNumberFormat="1" applyFont="1" applyFill="1" applyBorder="1" applyAlignment="1">
      <alignment vertical="center"/>
    </xf>
    <xf numFmtId="49" fontId="0" fillId="33" borderId="28" xfId="33" applyNumberFormat="1" applyFont="1" applyFill="1" applyBorder="1" applyAlignment="1">
      <alignment vertical="center"/>
    </xf>
    <xf numFmtId="49" fontId="0" fillId="33" borderId="12" xfId="33" applyNumberFormat="1" applyFont="1" applyFill="1" applyBorder="1" applyAlignment="1">
      <alignment horizontal="center" vertical="center"/>
    </xf>
    <xf numFmtId="180" fontId="0" fillId="33" borderId="12" xfId="33" applyNumberFormat="1" applyFont="1" applyFill="1" applyBorder="1" applyAlignment="1">
      <alignment horizontal="left" vertical="center"/>
    </xf>
    <xf numFmtId="180" fontId="0" fillId="33" borderId="37" xfId="33" applyNumberFormat="1" applyFont="1" applyFill="1" applyBorder="1" applyAlignment="1">
      <alignment vertical="center"/>
    </xf>
    <xf numFmtId="180" fontId="0" fillId="33" borderId="38" xfId="33" applyNumberFormat="1" applyFont="1" applyFill="1" applyBorder="1" applyAlignment="1">
      <alignment horizontal="center" vertical="center"/>
    </xf>
    <xf numFmtId="180" fontId="0" fillId="33" borderId="39" xfId="33" applyNumberFormat="1" applyFont="1" applyFill="1" applyBorder="1" applyAlignment="1">
      <alignment horizontal="center" vertical="center"/>
    </xf>
    <xf numFmtId="180" fontId="0" fillId="33" borderId="40" xfId="33" applyNumberFormat="1" applyFont="1" applyFill="1" applyBorder="1" applyAlignment="1">
      <alignment vertical="center"/>
    </xf>
    <xf numFmtId="180" fontId="0" fillId="33" borderId="12" xfId="33" applyNumberFormat="1" applyFont="1" applyFill="1" applyBorder="1" applyAlignment="1">
      <alignment vertical="center"/>
    </xf>
    <xf numFmtId="180" fontId="0" fillId="33" borderId="38" xfId="33" applyNumberFormat="1" applyFont="1" applyFill="1" applyBorder="1" applyAlignment="1">
      <alignment vertical="center"/>
    </xf>
    <xf numFmtId="180" fontId="0" fillId="33" borderId="39" xfId="33" applyNumberFormat="1" applyFont="1" applyFill="1" applyBorder="1" applyAlignment="1">
      <alignment vertical="center"/>
    </xf>
    <xf numFmtId="180" fontId="0" fillId="33" borderId="41" xfId="33" applyNumberFormat="1" applyFont="1" applyFill="1" applyBorder="1" applyAlignment="1">
      <alignment vertical="center"/>
    </xf>
    <xf numFmtId="49" fontId="0" fillId="33" borderId="10" xfId="33" applyNumberFormat="1" applyFont="1" applyFill="1" applyBorder="1" applyAlignment="1">
      <alignment horizontal="center" vertical="center"/>
    </xf>
    <xf numFmtId="180" fontId="0" fillId="33" borderId="10" xfId="33" applyNumberFormat="1" applyFont="1" applyFill="1" applyBorder="1" applyAlignment="1">
      <alignment horizontal="left" vertical="center"/>
    </xf>
    <xf numFmtId="180" fontId="0" fillId="33" borderId="14" xfId="33" applyNumberFormat="1" applyFont="1" applyFill="1" applyBorder="1" applyAlignment="1">
      <alignment vertical="center"/>
    </xf>
    <xf numFmtId="180" fontId="0" fillId="33" borderId="13" xfId="33" applyNumberFormat="1" applyFont="1" applyFill="1" applyBorder="1" applyAlignment="1">
      <alignment horizontal="center" vertical="center"/>
    </xf>
    <xf numFmtId="180" fontId="0" fillId="33" borderId="15" xfId="33" applyNumberFormat="1" applyFont="1" applyFill="1" applyBorder="1" applyAlignment="1">
      <alignment horizontal="center" vertical="center"/>
    </xf>
    <xf numFmtId="180" fontId="0" fillId="33" borderId="10" xfId="33" applyNumberFormat="1" applyFont="1" applyFill="1" applyBorder="1" applyAlignment="1">
      <alignment vertical="center"/>
    </xf>
    <xf numFmtId="180" fontId="0" fillId="33" borderId="13" xfId="33" applyNumberFormat="1" applyFont="1" applyFill="1" applyBorder="1" applyAlignment="1">
      <alignment vertical="center"/>
    </xf>
    <xf numFmtId="180" fontId="0" fillId="33" borderId="15" xfId="33" applyNumberFormat="1" applyFont="1" applyFill="1" applyBorder="1" applyAlignment="1">
      <alignment vertical="center"/>
    </xf>
    <xf numFmtId="180" fontId="0" fillId="33" borderId="34" xfId="33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80" fontId="0" fillId="0" borderId="42" xfId="33" applyNumberFormat="1" applyFont="1" applyBorder="1" applyAlignment="1">
      <alignment horizontal="right" vertical="center"/>
    </xf>
    <xf numFmtId="180" fontId="0" fillId="0" borderId="20" xfId="33" applyNumberFormat="1" applyFont="1" applyBorder="1" applyAlignment="1">
      <alignment horizontal="right" vertical="center"/>
    </xf>
    <xf numFmtId="49" fontId="0" fillId="0" borderId="43" xfId="33" applyNumberFormat="1" applyFont="1" applyBorder="1" applyAlignment="1">
      <alignment horizontal="center" vertical="center" wrapText="1"/>
    </xf>
    <xf numFmtId="49" fontId="0" fillId="0" borderId="44" xfId="33" applyNumberFormat="1" applyFont="1" applyBorder="1" applyAlignment="1">
      <alignment horizontal="center" vertical="center" wrapText="1"/>
    </xf>
    <xf numFmtId="49" fontId="0" fillId="0" borderId="45" xfId="33" applyNumberFormat="1" applyFont="1" applyBorder="1" applyAlignment="1">
      <alignment horizontal="center" vertical="center" wrapText="1"/>
    </xf>
    <xf numFmtId="180" fontId="0" fillId="0" borderId="46" xfId="33" applyNumberFormat="1" applyFont="1" applyBorder="1" applyAlignment="1">
      <alignment horizontal="center" vertical="center"/>
    </xf>
    <xf numFmtId="180" fontId="0" fillId="0" borderId="45" xfId="33" applyNumberFormat="1" applyFont="1" applyBorder="1" applyAlignment="1">
      <alignment horizontal="center" vertical="center"/>
    </xf>
    <xf numFmtId="180" fontId="0" fillId="0" borderId="47" xfId="33" applyNumberFormat="1" applyFont="1" applyBorder="1" applyAlignment="1">
      <alignment horizontal="right" vertical="center"/>
    </xf>
    <xf numFmtId="180" fontId="0" fillId="0" borderId="48" xfId="33" applyNumberFormat="1" applyFont="1" applyBorder="1" applyAlignment="1">
      <alignment horizontal="right" vertical="center"/>
    </xf>
    <xf numFmtId="180" fontId="0" fillId="0" borderId="24" xfId="33" applyNumberFormat="1" applyFont="1" applyBorder="1" applyAlignment="1">
      <alignment horizontal="center" vertical="center" wrapText="1"/>
    </xf>
    <xf numFmtId="180" fontId="0" fillId="0" borderId="30" xfId="33" applyNumberFormat="1" applyFont="1" applyBorder="1" applyAlignment="1">
      <alignment horizontal="center" vertical="center" wrapText="1"/>
    </xf>
    <xf numFmtId="180" fontId="0" fillId="0" borderId="25" xfId="33" applyNumberFormat="1" applyFont="1" applyBorder="1" applyAlignment="1">
      <alignment horizontal="center" vertical="center" wrapText="1"/>
    </xf>
    <xf numFmtId="180" fontId="0" fillId="0" borderId="29" xfId="33" applyNumberFormat="1" applyFont="1" applyBorder="1" applyAlignment="1">
      <alignment horizontal="center" vertical="center" wrapText="1"/>
    </xf>
    <xf numFmtId="180" fontId="0" fillId="0" borderId="49" xfId="33" applyNumberFormat="1" applyFont="1" applyBorder="1" applyAlignment="1">
      <alignment horizontal="center" vertical="center" wrapText="1"/>
    </xf>
    <xf numFmtId="180" fontId="0" fillId="0" borderId="50" xfId="33" applyNumberFormat="1" applyFont="1" applyBorder="1" applyAlignment="1">
      <alignment horizontal="center" vertical="center" wrapText="1"/>
    </xf>
    <xf numFmtId="49" fontId="0" fillId="0" borderId="21" xfId="33" applyNumberFormat="1" applyFont="1" applyBorder="1" applyAlignment="1">
      <alignment horizontal="center" vertical="center" wrapText="1"/>
    </xf>
    <xf numFmtId="49" fontId="0" fillId="0" borderId="51" xfId="33" applyNumberFormat="1" applyFont="1" applyBorder="1" applyAlignment="1">
      <alignment horizontal="center" vertical="center" wrapText="1"/>
    </xf>
    <xf numFmtId="180" fontId="0" fillId="0" borderId="21" xfId="33" applyNumberFormat="1" applyFont="1" applyBorder="1" applyAlignment="1">
      <alignment horizontal="center" vertical="center" wrapText="1"/>
    </xf>
    <xf numFmtId="180" fontId="0" fillId="0" borderId="51" xfId="33" applyNumberFormat="1" applyFont="1" applyBorder="1" applyAlignment="1">
      <alignment horizontal="center" vertical="center" wrapText="1"/>
    </xf>
    <xf numFmtId="180" fontId="0" fillId="0" borderId="35" xfId="33" applyNumberFormat="1" applyFont="1" applyBorder="1" applyAlignment="1">
      <alignment horizontal="center" vertical="center" wrapText="1"/>
    </xf>
    <xf numFmtId="180" fontId="0" fillId="0" borderId="36" xfId="33" applyNumberFormat="1" applyFont="1" applyBorder="1" applyAlignment="1">
      <alignment horizontal="center" vertical="center" wrapText="1"/>
    </xf>
    <xf numFmtId="180" fontId="0" fillId="33" borderId="52" xfId="33" applyNumberFormat="1" applyFont="1" applyFill="1" applyBorder="1" applyAlignment="1">
      <alignment vertical="center" wrapText="1"/>
    </xf>
    <xf numFmtId="180" fontId="0" fillId="33" borderId="41" xfId="33" applyNumberFormat="1" applyFont="1" applyFill="1" applyBorder="1" applyAlignment="1">
      <alignment vertical="center" wrapText="1"/>
    </xf>
    <xf numFmtId="180" fontId="0" fillId="0" borderId="0" xfId="33" applyNumberFormat="1" applyFont="1" applyAlignment="1">
      <alignment horizontal="left" vertical="center"/>
    </xf>
    <xf numFmtId="49" fontId="0" fillId="0" borderId="0" xfId="33" applyNumberFormat="1" applyFont="1" applyAlignment="1">
      <alignment horizontal="left" vertical="center"/>
    </xf>
    <xf numFmtId="180" fontId="0" fillId="0" borderId="17" xfId="33" applyNumberFormat="1" applyFont="1" applyBorder="1" applyAlignment="1">
      <alignment horizontal="right" vertical="center"/>
    </xf>
    <xf numFmtId="180" fontId="0" fillId="0" borderId="19" xfId="33" applyNumberFormat="1" applyFont="1" applyBorder="1" applyAlignment="1">
      <alignment horizontal="right" vertical="center"/>
    </xf>
    <xf numFmtId="180" fontId="0" fillId="0" borderId="0" xfId="33" applyNumberFormat="1" applyFont="1" applyAlignment="1">
      <alignment vertical="center" wrapText="1"/>
    </xf>
    <xf numFmtId="180" fontId="0" fillId="0" borderId="0" xfId="33" applyNumberFormat="1" applyFont="1" applyAlignment="1">
      <alignment horizontal="left" vertical="center" wrapText="1"/>
    </xf>
    <xf numFmtId="49" fontId="0" fillId="0" borderId="12" xfId="33" applyNumberFormat="1" applyFont="1" applyFill="1" applyBorder="1" applyAlignment="1">
      <alignment horizontal="center" vertical="center"/>
    </xf>
    <xf numFmtId="180" fontId="0" fillId="0" borderId="12" xfId="33" applyNumberFormat="1" applyFont="1" applyFill="1" applyBorder="1" applyAlignment="1">
      <alignment horizontal="left" vertical="center"/>
    </xf>
    <xf numFmtId="180" fontId="0" fillId="0" borderId="37" xfId="33" applyNumberFormat="1" applyFont="1" applyFill="1" applyBorder="1" applyAlignment="1">
      <alignment vertical="center"/>
    </xf>
    <xf numFmtId="180" fontId="0" fillId="0" borderId="12" xfId="33" applyNumberFormat="1" applyFont="1" applyFill="1" applyBorder="1" applyAlignment="1">
      <alignment vertical="center"/>
    </xf>
    <xf numFmtId="180" fontId="0" fillId="0" borderId="53" xfId="33" applyNumberFormat="1" applyFont="1" applyFill="1" applyBorder="1" applyAlignment="1">
      <alignment vertical="center"/>
    </xf>
    <xf numFmtId="180" fontId="0" fillId="0" borderId="41" xfId="33" applyNumberFormat="1" applyFont="1" applyFill="1" applyBorder="1" applyAlignment="1">
      <alignment vertical="center"/>
    </xf>
    <xf numFmtId="180" fontId="0" fillId="0" borderId="0" xfId="33" applyNumberFormat="1" applyFont="1" applyFill="1" applyAlignment="1">
      <alignment vertical="center"/>
    </xf>
    <xf numFmtId="180" fontId="0" fillId="0" borderId="28" xfId="33" applyNumberFormat="1" applyFont="1" applyFill="1" applyBorder="1" applyAlignment="1">
      <alignment vertical="center"/>
    </xf>
    <xf numFmtId="49" fontId="0" fillId="0" borderId="28" xfId="33" applyNumberFormat="1" applyFont="1" applyFill="1" applyBorder="1" applyAlignment="1">
      <alignment vertical="center"/>
    </xf>
    <xf numFmtId="180" fontId="0" fillId="0" borderId="53" xfId="33" applyNumberFormat="1" applyFont="1" applyFill="1" applyBorder="1" applyAlignment="1">
      <alignment horizontal="center" vertical="center"/>
    </xf>
    <xf numFmtId="180" fontId="0" fillId="0" borderId="12" xfId="33" applyNumberFormat="1" applyFont="1" applyFill="1" applyBorder="1" applyAlignment="1">
      <alignment vertical="center"/>
    </xf>
    <xf numFmtId="189" fontId="0" fillId="0" borderId="12" xfId="33" applyNumberFormat="1" applyFont="1" applyFill="1" applyBorder="1" applyAlignment="1">
      <alignment vertical="center"/>
    </xf>
    <xf numFmtId="180" fontId="0" fillId="0" borderId="11" xfId="33" applyNumberFormat="1" applyFont="1" applyFill="1" applyBorder="1" applyAlignment="1">
      <alignment vertical="center"/>
    </xf>
    <xf numFmtId="180" fontId="0" fillId="0" borderId="37" xfId="33" applyNumberFormat="1" applyFont="1" applyFill="1" applyBorder="1" applyAlignment="1">
      <alignment vertical="center"/>
    </xf>
    <xf numFmtId="180" fontId="0" fillId="0" borderId="11" xfId="33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5">
      <selection activeCell="B30" sqref="B30"/>
    </sheetView>
  </sheetViews>
  <sheetFormatPr defaultColWidth="9.00390625" defaultRowHeight="16.5"/>
  <cols>
    <col min="1" max="1" width="4.625" style="1" customWidth="1"/>
    <col min="2" max="2" width="17.25390625" style="0" customWidth="1"/>
    <col min="3" max="3" width="6.625" style="1" customWidth="1"/>
    <col min="4" max="4" width="12.375" style="2" bestFit="1" customWidth="1"/>
    <col min="5" max="5" width="6.625" style="1" customWidth="1"/>
    <col min="6" max="6" width="11.00390625" style="4" bestFit="1" customWidth="1"/>
    <col min="7" max="7" width="6.625" style="1" customWidth="1"/>
    <col min="8" max="8" width="9.125" style="3" bestFit="1" customWidth="1"/>
    <col min="9" max="9" width="12.00390625" style="0" customWidth="1"/>
    <col min="11" max="11" width="9.125" style="0" bestFit="1" customWidth="1"/>
  </cols>
  <sheetData>
    <row r="1" spans="1:9" ht="16.5" hidden="1">
      <c r="A1" s="12" t="s">
        <v>22</v>
      </c>
      <c r="I1" s="19" t="s">
        <v>53</v>
      </c>
    </row>
    <row r="2" spans="1:9" ht="16.5" hidden="1">
      <c r="A2" s="12" t="s">
        <v>21</v>
      </c>
      <c r="F2" s="13" t="s">
        <v>23</v>
      </c>
      <c r="G2" s="1" t="s">
        <v>24</v>
      </c>
      <c r="I2" s="14">
        <v>41543</v>
      </c>
    </row>
    <row r="3" spans="1:9" s="1" customFormat="1" ht="16.5" hidden="1">
      <c r="A3" s="82" t="s">
        <v>0</v>
      </c>
      <c r="B3" s="82" t="s">
        <v>1</v>
      </c>
      <c r="C3" s="82" t="s">
        <v>2</v>
      </c>
      <c r="D3" s="82"/>
      <c r="E3" s="82" t="s">
        <v>4</v>
      </c>
      <c r="F3" s="82"/>
      <c r="G3" s="82" t="s">
        <v>5</v>
      </c>
      <c r="H3" s="82"/>
      <c r="I3" s="5" t="s">
        <v>18</v>
      </c>
    </row>
    <row r="4" spans="1:9" s="1" customFormat="1" ht="16.5" hidden="1">
      <c r="A4" s="82"/>
      <c r="B4" s="82"/>
      <c r="C4" s="5" t="s">
        <v>3</v>
      </c>
      <c r="D4" s="6" t="s">
        <v>72</v>
      </c>
      <c r="E4" s="5" t="s">
        <v>3</v>
      </c>
      <c r="F4" s="16" t="s">
        <v>73</v>
      </c>
      <c r="G4" s="5" t="s">
        <v>6</v>
      </c>
      <c r="H4" s="7" t="s">
        <v>24</v>
      </c>
      <c r="I4" s="5"/>
    </row>
    <row r="5" spans="1:9" ht="16.5" hidden="1">
      <c r="A5" s="5">
        <v>1</v>
      </c>
      <c r="B5" s="8" t="s">
        <v>7</v>
      </c>
      <c r="C5" s="5" t="s">
        <v>8</v>
      </c>
      <c r="D5" s="9">
        <v>36</v>
      </c>
      <c r="E5" s="5" t="s">
        <v>9</v>
      </c>
      <c r="F5" s="10">
        <v>10</v>
      </c>
      <c r="G5" s="5" t="s">
        <v>9</v>
      </c>
      <c r="H5" s="11">
        <f>ROUND(D5/F5,2)</f>
        <v>3.6</v>
      </c>
      <c r="I5" s="8"/>
    </row>
    <row r="6" spans="1:9" ht="16.5" hidden="1">
      <c r="A6" s="5">
        <v>2</v>
      </c>
      <c r="B6" s="8" t="s">
        <v>11</v>
      </c>
      <c r="C6" s="5" t="s">
        <v>14</v>
      </c>
      <c r="D6" s="9">
        <v>2500</v>
      </c>
      <c r="E6" s="5" t="s">
        <v>9</v>
      </c>
      <c r="F6" s="10">
        <v>5000</v>
      </c>
      <c r="G6" s="5" t="s">
        <v>9</v>
      </c>
      <c r="H6" s="11">
        <f>ROUND(D6/F6,2)</f>
        <v>0.5</v>
      </c>
      <c r="I6" s="8"/>
    </row>
    <row r="7" spans="1:9" ht="16.5" hidden="1">
      <c r="A7" s="5">
        <v>3</v>
      </c>
      <c r="B7" s="8" t="s">
        <v>12</v>
      </c>
      <c r="C7" s="5" t="s">
        <v>15</v>
      </c>
      <c r="D7" s="9">
        <f>2250*4</f>
        <v>9000</v>
      </c>
      <c r="E7" s="5" t="s">
        <v>9</v>
      </c>
      <c r="F7" s="10">
        <v>20000</v>
      </c>
      <c r="G7" s="5" t="s">
        <v>9</v>
      </c>
      <c r="H7" s="11">
        <f>ROUND(D7/F7,2)</f>
        <v>0.45</v>
      </c>
      <c r="I7" s="8"/>
    </row>
    <row r="8" spans="1:11" ht="16.5" hidden="1">
      <c r="A8" s="5">
        <v>4</v>
      </c>
      <c r="B8" s="8" t="s">
        <v>13</v>
      </c>
      <c r="C8" s="5" t="s">
        <v>16</v>
      </c>
      <c r="D8" s="9">
        <v>2500</v>
      </c>
      <c r="E8" s="5" t="s">
        <v>17</v>
      </c>
      <c r="F8" s="18">
        <v>2.5</v>
      </c>
      <c r="G8" s="5" t="s">
        <v>9</v>
      </c>
      <c r="H8" s="11">
        <f>ROUND(D8/(F8*K8),2)</f>
        <v>0.1</v>
      </c>
      <c r="I8" s="8" t="s">
        <v>19</v>
      </c>
      <c r="K8">
        <v>10000</v>
      </c>
    </row>
    <row r="9" spans="1:9" ht="16.5" hidden="1">
      <c r="A9" s="5">
        <v>5</v>
      </c>
      <c r="B9" s="8" t="s">
        <v>55</v>
      </c>
      <c r="C9" s="5" t="s">
        <v>56</v>
      </c>
      <c r="D9" s="9">
        <v>3000</v>
      </c>
      <c r="E9" s="5" t="s">
        <v>57</v>
      </c>
      <c r="F9" s="18">
        <v>1</v>
      </c>
      <c r="G9" s="5" t="s">
        <v>9</v>
      </c>
      <c r="H9" s="11">
        <f>ROUND(D9/(F9*K8),2)</f>
        <v>0.3</v>
      </c>
      <c r="I9" s="8" t="s">
        <v>19</v>
      </c>
    </row>
    <row r="10" spans="1:9" ht="16.5" hidden="1">
      <c r="A10" s="5">
        <v>6</v>
      </c>
      <c r="B10" s="8" t="s">
        <v>10</v>
      </c>
      <c r="C10" s="5" t="s">
        <v>14</v>
      </c>
      <c r="D10" s="9">
        <f>(900000*(1-1/8))</f>
        <v>787500</v>
      </c>
      <c r="E10" s="5" t="s">
        <v>9</v>
      </c>
      <c r="F10" s="10">
        <v>150000</v>
      </c>
      <c r="G10" s="5" t="s">
        <v>9</v>
      </c>
      <c r="H10" s="11">
        <f>ROUND(D10/F10,2)</f>
        <v>5.25</v>
      </c>
      <c r="I10" s="15" t="s">
        <v>54</v>
      </c>
    </row>
    <row r="11" spans="1:9" ht="16.5" hidden="1">
      <c r="A11" s="5"/>
      <c r="B11" s="8"/>
      <c r="C11" s="5"/>
      <c r="D11" s="9"/>
      <c r="E11" s="5"/>
      <c r="F11" s="10"/>
      <c r="G11" s="5"/>
      <c r="H11" s="11"/>
      <c r="I11" s="8"/>
    </row>
    <row r="12" spans="1:9" ht="16.5" hidden="1">
      <c r="A12" s="5"/>
      <c r="B12" s="5" t="s">
        <v>46</v>
      </c>
      <c r="C12" s="5"/>
      <c r="D12" s="9"/>
      <c r="E12" s="5"/>
      <c r="F12" s="10"/>
      <c r="G12" s="5" t="s">
        <v>20</v>
      </c>
      <c r="H12" s="11">
        <f>SUM(H5:H10)</f>
        <v>10.2</v>
      </c>
      <c r="I12" s="8"/>
    </row>
    <row r="13" ht="16.5" hidden="1"/>
    <row r="14" ht="16.5" hidden="1"/>
    <row r="15" spans="1:9" ht="16.5">
      <c r="A15" s="12" t="s">
        <v>25</v>
      </c>
      <c r="I15" s="19" t="s">
        <v>52</v>
      </c>
    </row>
    <row r="16" spans="1:9" ht="16.5">
      <c r="A16" s="12" t="s">
        <v>26</v>
      </c>
      <c r="F16" s="13" t="s">
        <v>27</v>
      </c>
      <c r="G16" s="12" t="s">
        <v>28</v>
      </c>
      <c r="I16" s="14">
        <v>41543</v>
      </c>
    </row>
    <row r="17" spans="1:9" s="1" customFormat="1" ht="16.5">
      <c r="A17" s="82" t="s">
        <v>51</v>
      </c>
      <c r="B17" s="82" t="s">
        <v>50</v>
      </c>
      <c r="C17" s="82" t="s">
        <v>49</v>
      </c>
      <c r="D17" s="82"/>
      <c r="E17" s="82" t="s">
        <v>48</v>
      </c>
      <c r="F17" s="82"/>
      <c r="G17" s="82" t="s">
        <v>45</v>
      </c>
      <c r="H17" s="82"/>
      <c r="I17" s="5" t="s">
        <v>44</v>
      </c>
    </row>
    <row r="18" spans="1:9" s="1" customFormat="1" ht="16.5">
      <c r="A18" s="82"/>
      <c r="B18" s="82"/>
      <c r="C18" s="5" t="s">
        <v>41</v>
      </c>
      <c r="D18" s="6" t="s">
        <v>42</v>
      </c>
      <c r="E18" s="5" t="s">
        <v>41</v>
      </c>
      <c r="F18" s="16" t="s">
        <v>43</v>
      </c>
      <c r="G18" s="5" t="s">
        <v>41</v>
      </c>
      <c r="H18" s="7" t="s">
        <v>42</v>
      </c>
      <c r="I18" s="5"/>
    </row>
    <row r="19" spans="1:9" ht="16.5">
      <c r="A19" s="5">
        <v>1</v>
      </c>
      <c r="B19" s="8" t="s">
        <v>29</v>
      </c>
      <c r="C19" s="5" t="s">
        <v>37</v>
      </c>
      <c r="D19" s="9">
        <f>D5</f>
        <v>36</v>
      </c>
      <c r="E19" s="5" t="s">
        <v>38</v>
      </c>
      <c r="F19" s="17">
        <f>F5</f>
        <v>10</v>
      </c>
      <c r="G19" s="5" t="s">
        <v>38</v>
      </c>
      <c r="H19" s="11">
        <f>ROUND(D19/F19,2)</f>
        <v>3.6</v>
      </c>
      <c r="I19" s="8"/>
    </row>
    <row r="20" spans="1:9" ht="16.5">
      <c r="A20" s="5">
        <v>2</v>
      </c>
      <c r="B20" s="8" t="s">
        <v>30</v>
      </c>
      <c r="C20" s="5" t="s">
        <v>34</v>
      </c>
      <c r="D20" s="9">
        <f>D6</f>
        <v>2500</v>
      </c>
      <c r="E20" s="5" t="s">
        <v>38</v>
      </c>
      <c r="F20" s="17">
        <f>F6</f>
        <v>5000</v>
      </c>
      <c r="G20" s="5" t="s">
        <v>38</v>
      </c>
      <c r="H20" s="11">
        <f>ROUND(D20/F20,2)</f>
        <v>0.5</v>
      </c>
      <c r="I20" s="8"/>
    </row>
    <row r="21" spans="1:9" ht="16.5">
      <c r="A21" s="5">
        <v>3</v>
      </c>
      <c r="B21" s="8" t="s">
        <v>31</v>
      </c>
      <c r="C21" s="5" t="s">
        <v>35</v>
      </c>
      <c r="D21" s="9">
        <f>D7</f>
        <v>9000</v>
      </c>
      <c r="E21" s="5" t="s">
        <v>38</v>
      </c>
      <c r="F21" s="17">
        <f>F7</f>
        <v>20000</v>
      </c>
      <c r="G21" s="5" t="s">
        <v>38</v>
      </c>
      <c r="H21" s="11">
        <f>ROUND(D21/F21,2)</f>
        <v>0.45</v>
      </c>
      <c r="I21" s="8"/>
    </row>
    <row r="22" spans="1:11" ht="16.5">
      <c r="A22" s="5">
        <v>4</v>
      </c>
      <c r="B22" s="8" t="s">
        <v>32</v>
      </c>
      <c r="C22" s="5" t="s">
        <v>36</v>
      </c>
      <c r="D22" s="9">
        <f>D8</f>
        <v>2500</v>
      </c>
      <c r="E22" s="5" t="s">
        <v>39</v>
      </c>
      <c r="F22" s="9">
        <f>F8</f>
        <v>2.5</v>
      </c>
      <c r="G22" s="5" t="s">
        <v>38</v>
      </c>
      <c r="H22" s="11">
        <f>ROUND(D22/(F22*K22),2)</f>
        <v>0.1</v>
      </c>
      <c r="I22" s="15" t="s">
        <v>40</v>
      </c>
      <c r="K22">
        <f>K8</f>
        <v>10000</v>
      </c>
    </row>
    <row r="23" spans="1:9" ht="16.5">
      <c r="A23" s="5">
        <v>5</v>
      </c>
      <c r="B23" s="8" t="s">
        <v>58</v>
      </c>
      <c r="C23" s="5" t="s">
        <v>34</v>
      </c>
      <c r="D23" s="9">
        <v>3000</v>
      </c>
      <c r="E23" s="5" t="s">
        <v>39</v>
      </c>
      <c r="F23" s="18">
        <v>1</v>
      </c>
      <c r="G23" s="5" t="s">
        <v>38</v>
      </c>
      <c r="H23" s="11">
        <f>ROUND(D23/(F23*K22),2)</f>
        <v>0.3</v>
      </c>
      <c r="I23" s="15" t="s">
        <v>40</v>
      </c>
    </row>
    <row r="24" spans="1:9" ht="16.5">
      <c r="A24" s="5">
        <v>6</v>
      </c>
      <c r="B24" s="8" t="s">
        <v>33</v>
      </c>
      <c r="C24" s="5" t="s">
        <v>34</v>
      </c>
      <c r="D24" s="9">
        <f>D10</f>
        <v>787500</v>
      </c>
      <c r="E24" s="5" t="s">
        <v>38</v>
      </c>
      <c r="F24" s="17">
        <f>F10</f>
        <v>150000</v>
      </c>
      <c r="G24" s="5" t="s">
        <v>38</v>
      </c>
      <c r="H24" s="11">
        <f>ROUND(D24/F24,2)</f>
        <v>5.25</v>
      </c>
      <c r="I24" s="21" t="s">
        <v>74</v>
      </c>
    </row>
    <row r="25" spans="1:9" ht="16.5">
      <c r="A25" s="5"/>
      <c r="B25" s="8"/>
      <c r="C25" s="5"/>
      <c r="D25" s="9"/>
      <c r="E25" s="5"/>
      <c r="F25" s="10"/>
      <c r="G25" s="5"/>
      <c r="H25" s="11"/>
      <c r="I25" s="8"/>
    </row>
    <row r="26" spans="1:9" ht="16.5">
      <c r="A26" s="5"/>
      <c r="B26" s="5" t="s">
        <v>47</v>
      </c>
      <c r="C26" s="5"/>
      <c r="D26" s="9"/>
      <c r="E26" s="5"/>
      <c r="F26" s="10"/>
      <c r="G26" s="5" t="s">
        <v>38</v>
      </c>
      <c r="H26" s="11">
        <f>SUM(H19:H24)</f>
        <v>10.2</v>
      </c>
      <c r="I26" s="8"/>
    </row>
    <row r="28" ht="16.5">
      <c r="A28" s="12" t="s">
        <v>70</v>
      </c>
    </row>
    <row r="29" spans="1:2" ht="16.5">
      <c r="A29" s="20" t="s">
        <v>61</v>
      </c>
      <c r="B29" t="s">
        <v>59</v>
      </c>
    </row>
    <row r="30" spans="1:2" ht="16.5">
      <c r="A30" s="20" t="s">
        <v>62</v>
      </c>
      <c r="B30" t="s">
        <v>64</v>
      </c>
    </row>
    <row r="31" spans="1:2" ht="16.5">
      <c r="A31" s="20"/>
      <c r="B31" t="s">
        <v>60</v>
      </c>
    </row>
    <row r="32" spans="1:2" ht="16.5">
      <c r="A32" s="20"/>
      <c r="B32" t="s">
        <v>97</v>
      </c>
    </row>
    <row r="33" spans="1:2" ht="16.5">
      <c r="A33" s="20"/>
      <c r="B33" t="s">
        <v>98</v>
      </c>
    </row>
    <row r="34" spans="1:2" ht="16.5">
      <c r="A34" s="20"/>
      <c r="B34" t="s">
        <v>123</v>
      </c>
    </row>
    <row r="35" spans="1:2" ht="16.5">
      <c r="A35" s="20" t="s">
        <v>66</v>
      </c>
      <c r="B35" t="s">
        <v>63</v>
      </c>
    </row>
    <row r="36" spans="1:2" ht="16.5">
      <c r="A36" s="20" t="s">
        <v>67</v>
      </c>
      <c r="B36" t="s">
        <v>65</v>
      </c>
    </row>
    <row r="37" spans="1:2" ht="16.5">
      <c r="A37" s="20" t="s">
        <v>68</v>
      </c>
      <c r="B37" t="s">
        <v>69</v>
      </c>
    </row>
    <row r="38" spans="1:2" ht="16.5">
      <c r="A38" s="20" t="s">
        <v>71</v>
      </c>
      <c r="B38" t="s">
        <v>124</v>
      </c>
    </row>
    <row r="39" ht="16.5">
      <c r="A39" s="20"/>
    </row>
  </sheetData>
  <sheetProtection/>
  <mergeCells count="10">
    <mergeCell ref="C3:D3"/>
    <mergeCell ref="E3:F3"/>
    <mergeCell ref="G3:H3"/>
    <mergeCell ref="A3:A4"/>
    <mergeCell ref="B3:B4"/>
    <mergeCell ref="G17:H17"/>
    <mergeCell ref="A17:A18"/>
    <mergeCell ref="B17:B18"/>
    <mergeCell ref="C17:D17"/>
    <mergeCell ref="E17:F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tabSelected="1" view="pageBreakPreview" zoomScaleSheetLayoutView="100" zoomScalePageLayoutView="0" workbookViewId="0" topLeftCell="A16">
      <selection activeCell="Q27" sqref="Q27"/>
    </sheetView>
  </sheetViews>
  <sheetFormatPr defaultColWidth="9.00390625" defaultRowHeight="16.5"/>
  <cols>
    <col min="1" max="1" width="4.75390625" style="4" customWidth="1"/>
    <col min="2" max="2" width="5.125" style="38" customWidth="1"/>
    <col min="3" max="4" width="4.625" style="38" customWidth="1"/>
    <col min="5" max="6" width="9.00390625" style="4" customWidth="1"/>
    <col min="7" max="7" width="7.125" style="4" customWidth="1"/>
    <col min="8" max="9" width="6.75390625" style="22" customWidth="1"/>
    <col min="10" max="17" width="7.625" style="4" customWidth="1"/>
    <col min="18" max="18" width="10.875" style="4" customWidth="1"/>
    <col min="19" max="19" width="9.00390625" style="4" customWidth="1"/>
    <col min="20" max="20" width="9.25390625" style="4" bestFit="1" customWidth="1"/>
    <col min="21" max="16384" width="9.00390625" style="4" customWidth="1"/>
  </cols>
  <sheetData>
    <row r="1" spans="1:18" ht="16.5">
      <c r="A1" s="4" t="s">
        <v>22</v>
      </c>
      <c r="O1" s="4" t="s">
        <v>112</v>
      </c>
      <c r="P1" s="119" t="s">
        <v>175</v>
      </c>
      <c r="Q1" s="49"/>
      <c r="R1" s="49"/>
    </row>
    <row r="2" spans="1:16" ht="16.5">
      <c r="A2" s="4" t="s">
        <v>77</v>
      </c>
      <c r="P2" s="118"/>
    </row>
    <row r="3" spans="1:18" ht="16.5">
      <c r="A3" s="4" t="s">
        <v>75</v>
      </c>
      <c r="O3" s="13" t="s">
        <v>113</v>
      </c>
      <c r="P3" s="120" t="s">
        <v>176</v>
      </c>
      <c r="Q3" s="49"/>
      <c r="R3" s="49"/>
    </row>
    <row r="4" spans="1:15" ht="17.25" thickBot="1">
      <c r="A4" s="4" t="s">
        <v>76</v>
      </c>
      <c r="O4" s="13"/>
    </row>
    <row r="5" spans="1:18" s="38" customFormat="1" ht="17.25" thickBot="1">
      <c r="A5" s="42" t="s">
        <v>84</v>
      </c>
      <c r="B5" s="37" t="s">
        <v>85</v>
      </c>
      <c r="C5" s="37" t="s">
        <v>86</v>
      </c>
      <c r="D5" s="37" t="s">
        <v>87</v>
      </c>
      <c r="E5" s="37" t="s">
        <v>88</v>
      </c>
      <c r="F5" s="37" t="s">
        <v>89</v>
      </c>
      <c r="G5" s="41" t="s">
        <v>90</v>
      </c>
      <c r="H5" s="42" t="s">
        <v>91</v>
      </c>
      <c r="I5" s="43" t="s">
        <v>92</v>
      </c>
      <c r="J5" s="37" t="s">
        <v>93</v>
      </c>
      <c r="K5" s="37" t="s">
        <v>100</v>
      </c>
      <c r="L5" s="37" t="s">
        <v>101</v>
      </c>
      <c r="M5" s="37" t="s">
        <v>102</v>
      </c>
      <c r="N5" s="37" t="s">
        <v>103</v>
      </c>
      <c r="O5" s="41" t="s">
        <v>94</v>
      </c>
      <c r="P5" s="47" t="s">
        <v>95</v>
      </c>
      <c r="Q5" s="43" t="s">
        <v>99</v>
      </c>
      <c r="R5" s="48" t="s">
        <v>108</v>
      </c>
    </row>
    <row r="6" spans="1:18" s="51" customFormat="1" ht="37.5" customHeight="1" thickBot="1">
      <c r="A6" s="92" t="s">
        <v>78</v>
      </c>
      <c r="B6" s="98" t="s">
        <v>79</v>
      </c>
      <c r="C6" s="98" t="s">
        <v>80</v>
      </c>
      <c r="D6" s="98" t="s">
        <v>81</v>
      </c>
      <c r="E6" s="100" t="s">
        <v>82</v>
      </c>
      <c r="F6" s="100" t="s">
        <v>83</v>
      </c>
      <c r="G6" s="94" t="s">
        <v>106</v>
      </c>
      <c r="H6" s="88" t="s">
        <v>174</v>
      </c>
      <c r="I6" s="89"/>
      <c r="J6" s="50" t="s">
        <v>115</v>
      </c>
      <c r="K6" s="85" t="s">
        <v>116</v>
      </c>
      <c r="L6" s="86"/>
      <c r="M6" s="86"/>
      <c r="N6" s="86"/>
      <c r="O6" s="87"/>
      <c r="P6" s="92" t="s">
        <v>107</v>
      </c>
      <c r="Q6" s="94" t="s">
        <v>122</v>
      </c>
      <c r="R6" s="96" t="s">
        <v>44</v>
      </c>
    </row>
    <row r="7" spans="1:18" s="23" customFormat="1" ht="68.25" customHeight="1" thickBot="1">
      <c r="A7" s="93"/>
      <c r="B7" s="99"/>
      <c r="C7" s="99"/>
      <c r="D7" s="99"/>
      <c r="E7" s="101"/>
      <c r="F7" s="101"/>
      <c r="G7" s="95"/>
      <c r="H7" s="53" t="s">
        <v>117</v>
      </c>
      <c r="I7" s="52" t="s">
        <v>118</v>
      </c>
      <c r="J7" s="54" t="s">
        <v>120</v>
      </c>
      <c r="K7" s="55" t="s">
        <v>121</v>
      </c>
      <c r="L7" s="55" t="s">
        <v>96</v>
      </c>
      <c r="M7" s="55" t="s">
        <v>111</v>
      </c>
      <c r="N7" s="56" t="s">
        <v>119</v>
      </c>
      <c r="O7" s="57" t="s">
        <v>109</v>
      </c>
      <c r="P7" s="93"/>
      <c r="Q7" s="95"/>
      <c r="R7" s="97"/>
    </row>
    <row r="8" spans="1:22" ht="16.5">
      <c r="A8" s="24">
        <v>1</v>
      </c>
      <c r="B8" s="112"/>
      <c r="C8" s="112"/>
      <c r="D8" s="112"/>
      <c r="E8" s="113"/>
      <c r="F8" s="113"/>
      <c r="G8" s="114"/>
      <c r="H8" s="126" t="s">
        <v>175</v>
      </c>
      <c r="I8" s="121" t="s">
        <v>175</v>
      </c>
      <c r="J8" s="122" t="s">
        <v>175</v>
      </c>
      <c r="K8" s="115"/>
      <c r="L8" s="122" t="s">
        <v>177</v>
      </c>
      <c r="M8" s="122" t="s">
        <v>175</v>
      </c>
      <c r="N8" s="123" t="s">
        <v>175</v>
      </c>
      <c r="O8" s="125" t="s">
        <v>175</v>
      </c>
      <c r="P8" s="124" t="s">
        <v>177</v>
      </c>
      <c r="Q8" s="116"/>
      <c r="R8" s="117"/>
      <c r="V8" s="22"/>
    </row>
    <row r="9" spans="1:18" ht="16.5">
      <c r="A9" s="26">
        <v>2</v>
      </c>
      <c r="B9" s="39"/>
      <c r="C9" s="39"/>
      <c r="D9" s="39"/>
      <c r="E9" s="44"/>
      <c r="F9" s="45"/>
      <c r="G9" s="27"/>
      <c r="H9" s="28"/>
      <c r="I9" s="29"/>
      <c r="J9" s="25"/>
      <c r="K9" s="10"/>
      <c r="L9" s="10"/>
      <c r="M9" s="10"/>
      <c r="N9" s="10"/>
      <c r="O9" s="27"/>
      <c r="P9" s="26"/>
      <c r="Q9" s="30"/>
      <c r="R9" s="31"/>
    </row>
    <row r="10" spans="1:18" ht="16.5">
      <c r="A10" s="26">
        <v>3</v>
      </c>
      <c r="B10" s="39"/>
      <c r="C10" s="39"/>
      <c r="D10" s="39"/>
      <c r="E10" s="45"/>
      <c r="F10" s="45"/>
      <c r="G10" s="27"/>
      <c r="H10" s="28"/>
      <c r="I10" s="29"/>
      <c r="J10" s="10"/>
      <c r="K10" s="10"/>
      <c r="L10" s="10"/>
      <c r="M10" s="10"/>
      <c r="N10" s="10"/>
      <c r="O10" s="27"/>
      <c r="P10" s="26"/>
      <c r="Q10" s="30"/>
      <c r="R10" s="31"/>
    </row>
    <row r="11" spans="1:18" ht="16.5">
      <c r="A11" s="26">
        <v>4</v>
      </c>
      <c r="B11" s="39"/>
      <c r="C11" s="39"/>
      <c r="D11" s="39"/>
      <c r="E11" s="45"/>
      <c r="F11" s="45"/>
      <c r="G11" s="27"/>
      <c r="H11" s="28"/>
      <c r="I11" s="29"/>
      <c r="J11" s="10"/>
      <c r="K11" s="10"/>
      <c r="L11" s="10"/>
      <c r="M11" s="10"/>
      <c r="N11" s="10"/>
      <c r="O11" s="27"/>
      <c r="P11" s="26"/>
      <c r="Q11" s="30"/>
      <c r="R11" s="31"/>
    </row>
    <row r="12" spans="1:18" ht="16.5">
      <c r="A12" s="26">
        <v>5</v>
      </c>
      <c r="B12" s="39"/>
      <c r="C12" s="39"/>
      <c r="D12" s="39"/>
      <c r="E12" s="45"/>
      <c r="F12" s="45"/>
      <c r="G12" s="27"/>
      <c r="H12" s="28"/>
      <c r="I12" s="29"/>
      <c r="J12" s="10"/>
      <c r="K12" s="10"/>
      <c r="L12" s="10"/>
      <c r="M12" s="10"/>
      <c r="N12" s="10"/>
      <c r="O12" s="27"/>
      <c r="P12" s="26"/>
      <c r="Q12" s="30"/>
      <c r="R12" s="31"/>
    </row>
    <row r="13" spans="1:18" ht="16.5">
      <c r="A13" s="26">
        <v>6</v>
      </c>
      <c r="B13" s="39"/>
      <c r="C13" s="39"/>
      <c r="D13" s="39"/>
      <c r="E13" s="45"/>
      <c r="F13" s="45"/>
      <c r="G13" s="27"/>
      <c r="H13" s="28"/>
      <c r="I13" s="29"/>
      <c r="J13" s="10"/>
      <c r="K13" s="10"/>
      <c r="L13" s="10"/>
      <c r="M13" s="10"/>
      <c r="N13" s="10"/>
      <c r="O13" s="27"/>
      <c r="P13" s="26"/>
      <c r="Q13" s="30"/>
      <c r="R13" s="31"/>
    </row>
    <row r="14" spans="1:18" ht="16.5">
      <c r="A14" s="26">
        <v>7</v>
      </c>
      <c r="B14" s="39"/>
      <c r="C14" s="39"/>
      <c r="D14" s="39"/>
      <c r="E14" s="45"/>
      <c r="F14" s="45"/>
      <c r="G14" s="27"/>
      <c r="H14" s="28"/>
      <c r="I14" s="29"/>
      <c r="J14" s="10"/>
      <c r="K14" s="10"/>
      <c r="L14" s="10"/>
      <c r="M14" s="10"/>
      <c r="N14" s="10"/>
      <c r="O14" s="27"/>
      <c r="P14" s="26"/>
      <c r="Q14" s="30"/>
      <c r="R14" s="31"/>
    </row>
    <row r="15" spans="1:18" ht="16.5">
      <c r="A15" s="26">
        <v>8</v>
      </c>
      <c r="B15" s="39"/>
      <c r="C15" s="39"/>
      <c r="D15" s="39"/>
      <c r="E15" s="45"/>
      <c r="F15" s="45"/>
      <c r="G15" s="27"/>
      <c r="H15" s="28"/>
      <c r="I15" s="29"/>
      <c r="J15" s="10"/>
      <c r="K15" s="10"/>
      <c r="L15" s="10"/>
      <c r="M15" s="10"/>
      <c r="N15" s="10"/>
      <c r="O15" s="27"/>
      <c r="P15" s="26"/>
      <c r="Q15" s="30"/>
      <c r="R15" s="31"/>
    </row>
    <row r="16" spans="1:18" ht="16.5">
      <c r="A16" s="26">
        <v>9</v>
      </c>
      <c r="B16" s="39"/>
      <c r="C16" s="39"/>
      <c r="D16" s="39"/>
      <c r="E16" s="45"/>
      <c r="F16" s="45"/>
      <c r="G16" s="27"/>
      <c r="H16" s="28"/>
      <c r="I16" s="29"/>
      <c r="J16" s="10"/>
      <c r="K16" s="10"/>
      <c r="L16" s="10"/>
      <c r="M16" s="10"/>
      <c r="N16" s="10"/>
      <c r="O16" s="27"/>
      <c r="P16" s="26"/>
      <c r="Q16" s="30"/>
      <c r="R16" s="31"/>
    </row>
    <row r="17" spans="1:18" ht="16.5">
      <c r="A17" s="26">
        <v>10</v>
      </c>
      <c r="B17" s="39"/>
      <c r="C17" s="39"/>
      <c r="D17" s="39"/>
      <c r="E17" s="45"/>
      <c r="F17" s="45"/>
      <c r="G17" s="27"/>
      <c r="H17" s="28"/>
      <c r="I17" s="29"/>
      <c r="J17" s="10"/>
      <c r="K17" s="10"/>
      <c r="L17" s="10"/>
      <c r="M17" s="10"/>
      <c r="N17" s="10"/>
      <c r="O17" s="27"/>
      <c r="P17" s="26"/>
      <c r="Q17" s="30"/>
      <c r="R17" s="31"/>
    </row>
    <row r="18" spans="1:18" ht="16.5">
      <c r="A18" s="26"/>
      <c r="B18" s="39"/>
      <c r="C18" s="39"/>
      <c r="D18" s="39"/>
      <c r="E18" s="45"/>
      <c r="F18" s="45"/>
      <c r="G18" s="27"/>
      <c r="H18" s="28"/>
      <c r="I18" s="29"/>
      <c r="J18" s="10"/>
      <c r="K18" s="10"/>
      <c r="L18" s="10"/>
      <c r="M18" s="10"/>
      <c r="N18" s="10"/>
      <c r="O18" s="27"/>
      <c r="P18" s="26"/>
      <c r="Q18" s="30"/>
      <c r="R18" s="31"/>
    </row>
    <row r="19" spans="1:18" ht="16.5">
      <c r="A19" s="26"/>
      <c r="B19" s="39"/>
      <c r="C19" s="39"/>
      <c r="D19" s="39"/>
      <c r="E19" s="45"/>
      <c r="F19" s="45"/>
      <c r="G19" s="27"/>
      <c r="H19" s="28"/>
      <c r="I19" s="29"/>
      <c r="J19" s="90" t="s">
        <v>110</v>
      </c>
      <c r="K19" s="90"/>
      <c r="L19" s="90"/>
      <c r="M19" s="90"/>
      <c r="N19" s="90"/>
      <c r="O19" s="90"/>
      <c r="P19" s="26" t="s">
        <v>175</v>
      </c>
      <c r="Q19" s="30"/>
      <c r="R19" s="31"/>
    </row>
    <row r="20" spans="1:18" ht="17.25" thickBot="1">
      <c r="A20" s="32"/>
      <c r="B20" s="40"/>
      <c r="C20" s="40"/>
      <c r="D20" s="40"/>
      <c r="E20" s="46"/>
      <c r="F20" s="46"/>
      <c r="G20" s="33"/>
      <c r="H20" s="34"/>
      <c r="I20" s="35"/>
      <c r="J20" s="91" t="s">
        <v>104</v>
      </c>
      <c r="K20" s="91"/>
      <c r="L20" s="91"/>
      <c r="M20" s="91"/>
      <c r="N20" s="91"/>
      <c r="O20" s="91"/>
      <c r="P20" s="83" t="s">
        <v>175</v>
      </c>
      <c r="Q20" s="84"/>
      <c r="R20" s="36"/>
    </row>
    <row r="21" ht="16.5">
      <c r="A21" s="4" t="s">
        <v>114</v>
      </c>
    </row>
  </sheetData>
  <sheetProtection/>
  <mergeCells count="15">
    <mergeCell ref="R6:R7"/>
    <mergeCell ref="A6:A7"/>
    <mergeCell ref="B6:B7"/>
    <mergeCell ref="C6:C7"/>
    <mergeCell ref="D6:D7"/>
    <mergeCell ref="E6:E7"/>
    <mergeCell ref="F6:F7"/>
    <mergeCell ref="G6:G7"/>
    <mergeCell ref="P20:Q20"/>
    <mergeCell ref="K6:O6"/>
    <mergeCell ref="H6:I6"/>
    <mergeCell ref="J19:O19"/>
    <mergeCell ref="J20:O20"/>
    <mergeCell ref="P6:P7"/>
    <mergeCell ref="Q6:Q7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SheetLayoutView="100" zoomScalePageLayoutView="0" workbookViewId="0" topLeftCell="A1">
      <selection activeCell="F14" sqref="F14"/>
    </sheetView>
  </sheetViews>
  <sheetFormatPr defaultColWidth="9.00390625" defaultRowHeight="16.5"/>
  <cols>
    <col min="1" max="1" width="4.75390625" style="4" customWidth="1"/>
    <col min="2" max="2" width="5.125" style="38" customWidth="1"/>
    <col min="3" max="4" width="4.625" style="38" customWidth="1"/>
    <col min="5" max="6" width="9.00390625" style="4" customWidth="1"/>
    <col min="7" max="7" width="7.375" style="4" customWidth="1"/>
    <col min="8" max="9" width="6.75390625" style="22" customWidth="1"/>
    <col min="10" max="17" width="7.625" style="4" customWidth="1"/>
    <col min="18" max="18" width="15.75390625" style="4" customWidth="1"/>
    <col min="19" max="19" width="9.00390625" style="4" customWidth="1"/>
    <col min="20" max="20" width="9.25390625" style="4" bestFit="1" customWidth="1"/>
    <col min="21" max="16384" width="9.00390625" style="4" customWidth="1"/>
  </cols>
  <sheetData>
    <row r="1" spans="1:18" ht="16.5">
      <c r="A1" s="4" t="s">
        <v>22</v>
      </c>
      <c r="O1" s="4" t="s">
        <v>112</v>
      </c>
      <c r="P1" s="61" t="s">
        <v>173</v>
      </c>
      <c r="Q1" s="49"/>
      <c r="R1" s="49"/>
    </row>
    <row r="2" ht="16.5">
      <c r="A2" s="4" t="s">
        <v>77</v>
      </c>
    </row>
    <row r="3" spans="1:18" ht="16.5">
      <c r="A3" s="4" t="s">
        <v>75</v>
      </c>
      <c r="O3" s="13" t="s">
        <v>113</v>
      </c>
      <c r="P3" s="62" t="s">
        <v>172</v>
      </c>
      <c r="Q3" s="49"/>
      <c r="R3" s="49"/>
    </row>
    <row r="4" spans="1:15" ht="17.25" thickBot="1">
      <c r="A4" s="4" t="s">
        <v>76</v>
      </c>
      <c r="O4" s="13"/>
    </row>
    <row r="5" spans="1:18" s="38" customFormat="1" ht="17.25" thickBot="1">
      <c r="A5" s="42" t="s">
        <v>84</v>
      </c>
      <c r="B5" s="37" t="s">
        <v>85</v>
      </c>
      <c r="C5" s="37" t="s">
        <v>86</v>
      </c>
      <c r="D5" s="37" t="s">
        <v>87</v>
      </c>
      <c r="E5" s="37" t="s">
        <v>88</v>
      </c>
      <c r="F5" s="37" t="s">
        <v>89</v>
      </c>
      <c r="G5" s="41" t="s">
        <v>90</v>
      </c>
      <c r="H5" s="42" t="s">
        <v>91</v>
      </c>
      <c r="I5" s="43" t="s">
        <v>92</v>
      </c>
      <c r="J5" s="37" t="s">
        <v>93</v>
      </c>
      <c r="K5" s="37" t="s">
        <v>100</v>
      </c>
      <c r="L5" s="37" t="s">
        <v>101</v>
      </c>
      <c r="M5" s="37" t="s">
        <v>102</v>
      </c>
      <c r="N5" s="37" t="s">
        <v>103</v>
      </c>
      <c r="O5" s="41" t="s">
        <v>94</v>
      </c>
      <c r="P5" s="47" t="s">
        <v>95</v>
      </c>
      <c r="Q5" s="43" t="s">
        <v>99</v>
      </c>
      <c r="R5" s="48" t="s">
        <v>108</v>
      </c>
    </row>
    <row r="6" spans="1:18" s="51" customFormat="1" ht="37.5" customHeight="1" thickBot="1">
      <c r="A6" s="92" t="s">
        <v>78</v>
      </c>
      <c r="B6" s="98" t="s">
        <v>79</v>
      </c>
      <c r="C6" s="98" t="s">
        <v>80</v>
      </c>
      <c r="D6" s="98" t="s">
        <v>81</v>
      </c>
      <c r="E6" s="100" t="s">
        <v>82</v>
      </c>
      <c r="F6" s="100" t="s">
        <v>83</v>
      </c>
      <c r="G6" s="94" t="s">
        <v>153</v>
      </c>
      <c r="H6" s="88" t="s">
        <v>105</v>
      </c>
      <c r="I6" s="89"/>
      <c r="J6" s="50" t="s">
        <v>115</v>
      </c>
      <c r="K6" s="85" t="s">
        <v>116</v>
      </c>
      <c r="L6" s="86"/>
      <c r="M6" s="86"/>
      <c r="N6" s="86"/>
      <c r="O6" s="87"/>
      <c r="P6" s="92" t="s">
        <v>107</v>
      </c>
      <c r="Q6" s="94" t="s">
        <v>122</v>
      </c>
      <c r="R6" s="96" t="s">
        <v>44</v>
      </c>
    </row>
    <row r="7" spans="1:18" s="23" customFormat="1" ht="68.25" customHeight="1" thickBot="1">
      <c r="A7" s="93"/>
      <c r="B7" s="99"/>
      <c r="C7" s="99"/>
      <c r="D7" s="99"/>
      <c r="E7" s="101"/>
      <c r="F7" s="101"/>
      <c r="G7" s="95"/>
      <c r="H7" s="59" t="s">
        <v>117</v>
      </c>
      <c r="I7" s="60" t="s">
        <v>118</v>
      </c>
      <c r="J7" s="54" t="s">
        <v>120</v>
      </c>
      <c r="K7" s="55" t="s">
        <v>121</v>
      </c>
      <c r="L7" s="55" t="s">
        <v>96</v>
      </c>
      <c r="M7" s="55" t="s">
        <v>111</v>
      </c>
      <c r="N7" s="56" t="s">
        <v>119</v>
      </c>
      <c r="O7" s="57" t="s">
        <v>109</v>
      </c>
      <c r="P7" s="102"/>
      <c r="Q7" s="103"/>
      <c r="R7" s="97"/>
    </row>
    <row r="8" spans="1:22" ht="16.5">
      <c r="A8" s="24">
        <v>1</v>
      </c>
      <c r="B8" s="63" t="s">
        <v>134</v>
      </c>
      <c r="C8" s="63" t="s">
        <v>135</v>
      </c>
      <c r="D8" s="63" t="s">
        <v>136</v>
      </c>
      <c r="E8" s="64" t="s">
        <v>137</v>
      </c>
      <c r="F8" s="64" t="s">
        <v>138</v>
      </c>
      <c r="G8" s="65">
        <f>21*2</f>
        <v>42</v>
      </c>
      <c r="H8" s="66" t="s">
        <v>157</v>
      </c>
      <c r="I8" s="67"/>
      <c r="J8" s="68">
        <f>ROUND(42*10.2,0)</f>
        <v>428</v>
      </c>
      <c r="K8" s="69"/>
      <c r="L8" s="69"/>
      <c r="M8" s="69"/>
      <c r="N8" s="69"/>
      <c r="O8" s="65"/>
      <c r="P8" s="70"/>
      <c r="Q8" s="71">
        <f>J8</f>
        <v>428</v>
      </c>
      <c r="R8" s="72" t="s">
        <v>139</v>
      </c>
      <c r="V8" s="22"/>
    </row>
    <row r="9" spans="1:18" ht="16.5">
      <c r="A9" s="26">
        <v>2</v>
      </c>
      <c r="B9" s="73" t="s">
        <v>134</v>
      </c>
      <c r="C9" s="73" t="s">
        <v>160</v>
      </c>
      <c r="D9" s="73" t="s">
        <v>161</v>
      </c>
      <c r="E9" s="64" t="s">
        <v>137</v>
      </c>
      <c r="F9" s="74" t="s">
        <v>162</v>
      </c>
      <c r="G9" s="75">
        <f>360*2</f>
        <v>720</v>
      </c>
      <c r="H9" s="76"/>
      <c r="I9" s="77" t="s">
        <v>157</v>
      </c>
      <c r="J9" s="68">
        <f>G9*10.2</f>
        <v>7343.999999999999</v>
      </c>
      <c r="K9" s="78">
        <f>ROUND(27*2*10.2,0)</f>
        <v>551</v>
      </c>
      <c r="L9" s="78">
        <f>1490*2</f>
        <v>2980</v>
      </c>
      <c r="M9" s="78">
        <v>400</v>
      </c>
      <c r="N9" s="78">
        <v>180</v>
      </c>
      <c r="O9" s="75">
        <f>SUM(K9:N9)</f>
        <v>4111</v>
      </c>
      <c r="P9" s="79">
        <f>O9</f>
        <v>4111</v>
      </c>
      <c r="Q9" s="80"/>
      <c r="R9" s="104" t="s">
        <v>167</v>
      </c>
    </row>
    <row r="10" spans="1:18" ht="16.5">
      <c r="A10" s="26">
        <v>3</v>
      </c>
      <c r="B10" s="73"/>
      <c r="C10" s="73"/>
      <c r="D10" s="73"/>
      <c r="E10" s="74"/>
      <c r="F10" s="74"/>
      <c r="G10" s="75"/>
      <c r="H10" s="76"/>
      <c r="I10" s="77"/>
      <c r="J10" s="81"/>
      <c r="K10" s="78"/>
      <c r="L10" s="78"/>
      <c r="M10" s="78"/>
      <c r="N10" s="78"/>
      <c r="O10" s="75"/>
      <c r="P10" s="79"/>
      <c r="Q10" s="80"/>
      <c r="R10" s="105"/>
    </row>
    <row r="11" spans="1:18" ht="16.5">
      <c r="A11" s="26">
        <v>4</v>
      </c>
      <c r="B11" s="39"/>
      <c r="C11" s="39"/>
      <c r="D11" s="39"/>
      <c r="E11" s="45"/>
      <c r="F11" s="45"/>
      <c r="G11" s="27"/>
      <c r="H11" s="28"/>
      <c r="I11" s="29"/>
      <c r="J11" s="58"/>
      <c r="K11" s="10"/>
      <c r="L11" s="10"/>
      <c r="M11" s="10"/>
      <c r="N11" s="10"/>
      <c r="O11" s="27"/>
      <c r="P11" s="26"/>
      <c r="Q11" s="30"/>
      <c r="R11" s="31"/>
    </row>
    <row r="12" spans="1:18" ht="16.5">
      <c r="A12" s="26">
        <v>5</v>
      </c>
      <c r="B12" s="39"/>
      <c r="C12" s="39"/>
      <c r="D12" s="39"/>
      <c r="E12" s="45"/>
      <c r="F12" s="45"/>
      <c r="G12" s="27"/>
      <c r="H12" s="28"/>
      <c r="I12" s="29"/>
      <c r="J12" s="58"/>
      <c r="K12" s="10"/>
      <c r="L12" s="10"/>
      <c r="M12" s="10"/>
      <c r="N12" s="10"/>
      <c r="O12" s="27"/>
      <c r="P12" s="26"/>
      <c r="Q12" s="30"/>
      <c r="R12" s="31"/>
    </row>
    <row r="13" spans="1:18" ht="16.5">
      <c r="A13" s="26">
        <v>6</v>
      </c>
      <c r="B13" s="39"/>
      <c r="C13" s="39"/>
      <c r="D13" s="39"/>
      <c r="E13" s="45"/>
      <c r="F13" s="45"/>
      <c r="G13" s="27"/>
      <c r="H13" s="28"/>
      <c r="I13" s="29"/>
      <c r="J13" s="58"/>
      <c r="K13" s="10"/>
      <c r="L13" s="10"/>
      <c r="M13" s="10"/>
      <c r="N13" s="10"/>
      <c r="O13" s="27"/>
      <c r="P13" s="26"/>
      <c r="Q13" s="30"/>
      <c r="R13" s="31"/>
    </row>
    <row r="14" spans="1:18" ht="16.5">
      <c r="A14" s="26">
        <v>7</v>
      </c>
      <c r="B14" s="39"/>
      <c r="C14" s="39"/>
      <c r="D14" s="39"/>
      <c r="E14" s="45"/>
      <c r="F14" s="45"/>
      <c r="G14" s="27"/>
      <c r="H14" s="28"/>
      <c r="I14" s="29"/>
      <c r="J14" s="58"/>
      <c r="K14" s="10"/>
      <c r="L14" s="10"/>
      <c r="M14" s="10"/>
      <c r="N14" s="10"/>
      <c r="O14" s="27"/>
      <c r="P14" s="26"/>
      <c r="Q14" s="30"/>
      <c r="R14" s="31"/>
    </row>
    <row r="15" spans="1:18" ht="16.5">
      <c r="A15" s="26">
        <v>8</v>
      </c>
      <c r="B15" s="39"/>
      <c r="C15" s="39"/>
      <c r="D15" s="39"/>
      <c r="E15" s="45"/>
      <c r="F15" s="45"/>
      <c r="G15" s="27"/>
      <c r="H15" s="28"/>
      <c r="I15" s="29"/>
      <c r="J15" s="58"/>
      <c r="K15" s="10"/>
      <c r="L15" s="10"/>
      <c r="M15" s="10"/>
      <c r="N15" s="10"/>
      <c r="O15" s="27"/>
      <c r="P15" s="26"/>
      <c r="Q15" s="30"/>
      <c r="R15" s="31"/>
    </row>
    <row r="16" spans="1:18" ht="16.5">
      <c r="A16" s="26">
        <v>9</v>
      </c>
      <c r="B16" s="39"/>
      <c r="C16" s="39"/>
      <c r="D16" s="39"/>
      <c r="E16" s="45"/>
      <c r="F16" s="45"/>
      <c r="G16" s="27"/>
      <c r="H16" s="28"/>
      <c r="I16" s="29"/>
      <c r="J16" s="58"/>
      <c r="K16" s="10"/>
      <c r="L16" s="10"/>
      <c r="M16" s="10"/>
      <c r="N16" s="10"/>
      <c r="O16" s="27"/>
      <c r="P16" s="26"/>
      <c r="Q16" s="30"/>
      <c r="R16" s="31"/>
    </row>
    <row r="17" spans="1:18" ht="16.5">
      <c r="A17" s="26">
        <v>10</v>
      </c>
      <c r="B17" s="39"/>
      <c r="C17" s="39"/>
      <c r="D17" s="39"/>
      <c r="E17" s="45"/>
      <c r="F17" s="45"/>
      <c r="G17" s="27"/>
      <c r="H17" s="28"/>
      <c r="I17" s="29"/>
      <c r="J17" s="58"/>
      <c r="K17" s="10"/>
      <c r="L17" s="10"/>
      <c r="M17" s="10"/>
      <c r="N17" s="10"/>
      <c r="O17" s="27"/>
      <c r="P17" s="26"/>
      <c r="Q17" s="30"/>
      <c r="R17" s="31"/>
    </row>
    <row r="18" spans="1:18" ht="16.5">
      <c r="A18" s="26"/>
      <c r="B18" s="39"/>
      <c r="C18" s="39"/>
      <c r="D18" s="39"/>
      <c r="E18" s="45"/>
      <c r="F18" s="45"/>
      <c r="G18" s="27"/>
      <c r="H18" s="28"/>
      <c r="I18" s="29"/>
      <c r="J18" s="58"/>
      <c r="K18" s="10"/>
      <c r="L18" s="10"/>
      <c r="M18" s="10"/>
      <c r="N18" s="10"/>
      <c r="O18" s="27"/>
      <c r="P18" s="26"/>
      <c r="Q18" s="30"/>
      <c r="R18" s="31"/>
    </row>
    <row r="19" spans="1:18" ht="16.5">
      <c r="A19" s="26"/>
      <c r="B19" s="39"/>
      <c r="C19" s="39"/>
      <c r="D19" s="39"/>
      <c r="E19" s="45"/>
      <c r="F19" s="45"/>
      <c r="G19" s="27"/>
      <c r="H19" s="28"/>
      <c r="I19" s="29"/>
      <c r="J19" s="90" t="s">
        <v>110</v>
      </c>
      <c r="K19" s="90"/>
      <c r="L19" s="90"/>
      <c r="M19" s="90"/>
      <c r="N19" s="90"/>
      <c r="O19" s="90"/>
      <c r="P19" s="26">
        <f>SUM(P8:P18)</f>
        <v>4111</v>
      </c>
      <c r="Q19" s="30">
        <f>SUM(Q8:Q18)</f>
        <v>428</v>
      </c>
      <c r="R19" s="31"/>
    </row>
    <row r="20" spans="1:18" ht="17.25" thickBot="1">
      <c r="A20" s="32"/>
      <c r="B20" s="40"/>
      <c r="C20" s="40"/>
      <c r="D20" s="40"/>
      <c r="E20" s="46"/>
      <c r="F20" s="46"/>
      <c r="G20" s="33"/>
      <c r="H20" s="34"/>
      <c r="I20" s="35"/>
      <c r="J20" s="91" t="s">
        <v>104</v>
      </c>
      <c r="K20" s="91"/>
      <c r="L20" s="91"/>
      <c r="M20" s="91"/>
      <c r="N20" s="91"/>
      <c r="O20" s="91"/>
      <c r="P20" s="108">
        <f>P19+Q19</f>
        <v>4539</v>
      </c>
      <c r="Q20" s="109"/>
      <c r="R20" s="36"/>
    </row>
    <row r="21" ht="16.5">
      <c r="A21" s="4" t="s">
        <v>114</v>
      </c>
    </row>
    <row r="23" ht="16.5">
      <c r="A23" s="4" t="s">
        <v>125</v>
      </c>
    </row>
    <row r="24" ht="16.5">
      <c r="A24" s="4" t="s">
        <v>129</v>
      </c>
    </row>
    <row r="25" spans="1:18" ht="16.5" customHeight="1">
      <c r="A25" s="110" t="s">
        <v>126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</row>
    <row r="26" spans="1:18" ht="33.75" customHeight="1">
      <c r="A26" s="111" t="s">
        <v>127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</row>
    <row r="27" spans="1:18" ht="16.5">
      <c r="A27" s="106" t="s">
        <v>128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9" ht="16.5">
      <c r="A29" s="4" t="s">
        <v>130</v>
      </c>
    </row>
    <row r="30" ht="16.5">
      <c r="A30" s="4" t="s">
        <v>131</v>
      </c>
    </row>
    <row r="31" spans="2:18" ht="16.5">
      <c r="B31" s="38" t="s">
        <v>132</v>
      </c>
      <c r="C31" s="107" t="s">
        <v>140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</row>
    <row r="32" spans="2:18" ht="16.5">
      <c r="B32" s="38" t="s">
        <v>133</v>
      </c>
      <c r="C32" s="107" t="s">
        <v>154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</row>
    <row r="33" spans="2:18" ht="16.5">
      <c r="B33" s="38" t="s">
        <v>142</v>
      </c>
      <c r="C33" s="107" t="s">
        <v>155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</row>
    <row r="34" spans="2:18" ht="16.5">
      <c r="B34" s="38" t="s">
        <v>143</v>
      </c>
      <c r="C34" s="107" t="s">
        <v>156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</row>
    <row r="35" spans="2:18" ht="16.5">
      <c r="B35" s="38" t="s">
        <v>144</v>
      </c>
      <c r="C35" s="107" t="s">
        <v>146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</row>
    <row r="36" spans="2:18" ht="16.5">
      <c r="B36" s="38" t="s">
        <v>145</v>
      </c>
      <c r="C36" s="107" t="s">
        <v>158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  <row r="37" spans="2:18" ht="16.5">
      <c r="B37" s="38" t="s">
        <v>147</v>
      </c>
      <c r="C37" s="107" t="s">
        <v>159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2:18" ht="16.5">
      <c r="B38" s="38" t="s">
        <v>148</v>
      </c>
      <c r="C38" s="107" t="s">
        <v>149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2:18" ht="16.5">
      <c r="B39" s="38" t="s">
        <v>150</v>
      </c>
      <c r="C39" s="107" t="s">
        <v>151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</row>
    <row r="40" ht="16.5">
      <c r="A40" s="4" t="s">
        <v>152</v>
      </c>
    </row>
    <row r="41" spans="2:18" ht="16.5">
      <c r="B41" s="38" t="s">
        <v>132</v>
      </c>
      <c r="C41" s="107" t="s">
        <v>140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</row>
    <row r="42" spans="2:18" ht="16.5">
      <c r="B42" s="38" t="s">
        <v>133</v>
      </c>
      <c r="C42" s="107" t="s">
        <v>141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</row>
    <row r="43" spans="2:18" ht="16.5">
      <c r="B43" s="38" t="s">
        <v>142</v>
      </c>
      <c r="C43" s="107" t="s">
        <v>163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</row>
    <row r="44" spans="2:18" ht="16.5">
      <c r="B44" s="38" t="s">
        <v>143</v>
      </c>
      <c r="C44" s="107" t="s">
        <v>164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2:18" ht="16.5">
      <c r="B45" s="38" t="s">
        <v>144</v>
      </c>
      <c r="C45" s="107" t="s">
        <v>165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2:18" ht="16.5">
      <c r="B46" s="38" t="s">
        <v>145</v>
      </c>
      <c r="C46" s="107" t="s">
        <v>166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2:18" ht="16.5">
      <c r="B47" s="38" t="s">
        <v>147</v>
      </c>
      <c r="C47" s="107" t="s">
        <v>168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</row>
    <row r="48" spans="2:18" ht="16.5">
      <c r="B48" s="38" t="s">
        <v>148</v>
      </c>
      <c r="C48" s="107" t="s">
        <v>169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</row>
    <row r="49" spans="2:18" ht="16.5">
      <c r="B49" s="38" t="s">
        <v>150</v>
      </c>
      <c r="C49" s="107" t="s">
        <v>151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</row>
    <row r="50" ht="16.5">
      <c r="B50" s="4"/>
    </row>
    <row r="51" spans="1:2" ht="16.5">
      <c r="A51" s="4" t="s">
        <v>170</v>
      </c>
      <c r="B51" s="4"/>
    </row>
    <row r="52" spans="1:2" ht="16.5">
      <c r="A52" s="4" t="s">
        <v>171</v>
      </c>
      <c r="B52" s="4"/>
    </row>
    <row r="53" ht="16.5">
      <c r="B53" s="4"/>
    </row>
  </sheetData>
  <sheetProtection/>
  <mergeCells count="37">
    <mergeCell ref="C48:R48"/>
    <mergeCell ref="C49:R49"/>
    <mergeCell ref="C42:R42"/>
    <mergeCell ref="C43:R43"/>
    <mergeCell ref="C44:R44"/>
    <mergeCell ref="C46:R46"/>
    <mergeCell ref="C45:R45"/>
    <mergeCell ref="C38:R38"/>
    <mergeCell ref="C39:R39"/>
    <mergeCell ref="C41:R41"/>
    <mergeCell ref="C47:R47"/>
    <mergeCell ref="C34:R34"/>
    <mergeCell ref="C35:R35"/>
    <mergeCell ref="C36:R36"/>
    <mergeCell ref="C37:R37"/>
    <mergeCell ref="A27:R27"/>
    <mergeCell ref="C31:R31"/>
    <mergeCell ref="C32:R32"/>
    <mergeCell ref="C33:R33"/>
    <mergeCell ref="J20:O20"/>
    <mergeCell ref="P20:Q20"/>
    <mergeCell ref="A25:R25"/>
    <mergeCell ref="A26:R26"/>
    <mergeCell ref="R6:R7"/>
    <mergeCell ref="J19:O19"/>
    <mergeCell ref="R9:R10"/>
    <mergeCell ref="A6:A7"/>
    <mergeCell ref="B6:B7"/>
    <mergeCell ref="C6:C7"/>
    <mergeCell ref="D6:D7"/>
    <mergeCell ref="E6:E7"/>
    <mergeCell ref="F6:F7"/>
    <mergeCell ref="G6:G7"/>
    <mergeCell ref="H6:I6"/>
    <mergeCell ref="K6:O6"/>
    <mergeCell ref="P6:P7"/>
    <mergeCell ref="Q6:Q7"/>
  </mergeCells>
  <printOptions/>
  <pageMargins left="0.58" right="0.51" top="0.77" bottom="0.68" header="0.3" footer="0.34"/>
  <pageSetup horizontalDpi="600" verticalDpi="600" orientation="landscape" paperSize="9" r:id="rId1"/>
  <headerFooter alignWithMargins="0">
    <oddHeader>&amp;C&amp;16汽油里程申請範例&amp;R第&amp;P頁共&amp;N頁
2013/09/26</oddHeader>
    <oddFooter>&amp;LFile: &amp;F</oddFooter>
  </headerFooter>
  <rowBreaks count="1" manualBreakCount="1">
    <brk id="2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arch</cp:lastModifiedBy>
  <cp:lastPrinted>2014-07-11T05:32:24Z</cp:lastPrinted>
  <dcterms:created xsi:type="dcterms:W3CDTF">2013-09-26T01:04:00Z</dcterms:created>
  <dcterms:modified xsi:type="dcterms:W3CDTF">2014-07-11T05:37:49Z</dcterms:modified>
  <cp:category/>
  <cp:version/>
  <cp:contentType/>
  <cp:contentStatus/>
</cp:coreProperties>
</file>